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lumbusoh-my.sharepoint.com/personal/bfanderson_columbus_gov/Documents/"/>
    </mc:Choice>
  </mc:AlternateContent>
  <xr:revisionPtr revIDLastSave="2" documentId="8_{F4584A97-CE33-4E1F-9E96-1BACE78A81EE}" xr6:coauthVersionLast="47" xr6:coauthVersionMax="47" xr10:uidLastSave="{01EC5E73-E23C-467D-95FC-7F3D58BD9074}"/>
  <bookViews>
    <workbookView xWindow="-110" yWindow="-110" windowWidth="19420" windowHeight="11500" xr2:uid="{00000000-000D-0000-FFFF-FFFF00000000}"/>
  </bookViews>
  <sheets>
    <sheet name="Calculator" sheetId="1" r:id="rId1"/>
    <sheet name="Logic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12" i="2"/>
  <c r="D16" i="2"/>
  <c r="D4" i="2"/>
  <c r="F28" i="1"/>
  <c r="F27" i="1" l="1"/>
  <c r="E12" i="1"/>
  <c r="D13" i="1"/>
  <c r="E14" i="1"/>
  <c r="E17" i="1" l="1"/>
  <c r="B9" i="1" l="1"/>
  <c r="E9" i="1"/>
  <c r="D9" i="1"/>
  <c r="E16" i="1"/>
  <c r="F12" i="1" s="1"/>
  <c r="E15" i="1"/>
  <c r="F13" i="1" s="1"/>
</calcChain>
</file>

<file path=xl/sharedStrings.xml><?xml version="1.0" encoding="utf-8"?>
<sst xmlns="http://schemas.openxmlformats.org/spreadsheetml/2006/main" count="51" uniqueCount="32">
  <si>
    <t>This calculator is intended for estimating fees for City of Columbus building and fire suppression/alarm permits.    
Please consult with BZS Customer Service staff to verify fees.  BZS-Intake@columbus.gov</t>
  </si>
  <si>
    <t>Multi Family/Commercial Fee Calculator</t>
  </si>
  <si>
    <t>New Construction, Additions, Alterations and Accessory Structures</t>
  </si>
  <si>
    <t>Sq Ft</t>
  </si>
  <si>
    <t>Rounded</t>
  </si>
  <si>
    <t>Total Fees</t>
  </si>
  <si>
    <t xml:space="preserve"> New Build</t>
  </si>
  <si>
    <t>Foundation</t>
  </si>
  <si>
    <t>Phased* New Build</t>
  </si>
  <si>
    <t>Phased* New Foundation</t>
  </si>
  <si>
    <t>*Three (3) or more phases requires pre-approval by the Chief Building Official</t>
  </si>
  <si>
    <t>Fire Alarm &amp; Suppression Fee Calculator</t>
  </si>
  <si>
    <t># Devices/Sprinkler Heads</t>
  </si>
  <si>
    <t>Fire Supression</t>
  </si>
  <si>
    <t>Fire Alarm</t>
  </si>
  <si>
    <t xml:space="preserve"> </t>
  </si>
  <si>
    <t>Multi/Comm New Build</t>
  </si>
  <si>
    <t>Min Fee</t>
  </si>
  <si>
    <t>Max Fee</t>
  </si>
  <si>
    <t>Sq Ft Low</t>
  </si>
  <si>
    <t>Sq Ft High</t>
  </si>
  <si>
    <t>Sq Ft Escalator</t>
  </si>
  <si>
    <t>Cost Escalator</t>
  </si>
  <si>
    <t>PHASED</t>
  </si>
  <si>
    <t>Multi/Comm Foundation</t>
  </si>
  <si>
    <t>Phased Multi/Comm New Build</t>
  </si>
  <si>
    <t>Phased Multi/Comm Foundation</t>
  </si>
  <si>
    <t>Base</t>
  </si>
  <si>
    <t>per/Device</t>
  </si>
  <si>
    <t>FALR</t>
  </si>
  <si>
    <t>FSUP</t>
  </si>
  <si>
    <t>Calculations based on the 2026 Combined Development Related Fee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</si>
</sst>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30"/>
      <color theme="1"/>
      <name val="Arial"/>
      <family val="2"/>
    </font>
    <font>
      <b/>
      <sz val="30"/>
      <color rgb="FF0070C0"/>
      <name val="Arial"/>
      <family val="2"/>
    </font>
    <font>
      <sz val="15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11"/>
      <color theme="1" tint="0.499984740745262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5"/>
      <color theme="1"/>
      <name val="Calibri"/>
      <family val="2"/>
      <scheme val="minor"/>
    </font>
    <font>
      <sz val="13"/>
      <color rgb="FF000000"/>
      <name val="Lucida Grande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49" fontId="0" fillId="0" borderId="0" xfId="0" applyNumberFormat="1"/>
    <xf numFmtId="0" fontId="3" fillId="4" borderId="0" xfId="0" applyFont="1" applyFill="1"/>
    <xf numFmtId="0" fontId="5" fillId="0" borderId="0" xfId="0" applyFont="1" applyAlignment="1">
      <alignment vertical="center" wrapText="1"/>
    </xf>
    <xf numFmtId="0" fontId="3" fillId="3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8" fillId="3" borderId="0" xfId="0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right"/>
    </xf>
    <xf numFmtId="0" fontId="11" fillId="3" borderId="0" xfId="0" applyFont="1" applyFill="1" applyAlignment="1">
      <alignment horizontal="left"/>
    </xf>
    <xf numFmtId="0" fontId="12" fillId="3" borderId="0" xfId="0" applyFont="1" applyFill="1" applyAlignment="1">
      <alignment horizontal="right"/>
    </xf>
    <xf numFmtId="0" fontId="13" fillId="3" borderId="0" xfId="0" applyFont="1" applyFill="1" applyAlignment="1">
      <alignment horizontal="right"/>
    </xf>
    <xf numFmtId="44" fontId="13" fillId="3" borderId="0" xfId="1" applyFont="1" applyFill="1" applyAlignment="1" applyProtection="1"/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0" fillId="0" borderId="0" xfId="0" applyProtection="1">
      <protection locked="0"/>
    </xf>
    <xf numFmtId="164" fontId="16" fillId="3" borderId="0" xfId="0" applyNumberFormat="1" applyFont="1" applyFill="1" applyAlignment="1">
      <alignment horizontal="center" vertical="center"/>
    </xf>
    <xf numFmtId="164" fontId="17" fillId="3" borderId="5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right"/>
    </xf>
    <xf numFmtId="44" fontId="18" fillId="3" borderId="5" xfId="1" applyFont="1" applyFill="1" applyBorder="1" applyAlignment="1" applyProtection="1"/>
    <xf numFmtId="164" fontId="17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/>
    <xf numFmtId="3" fontId="9" fillId="3" borderId="0" xfId="0" applyNumberFormat="1" applyFont="1" applyFill="1" applyAlignment="1">
      <alignment horizontal="right"/>
    </xf>
    <xf numFmtId="0" fontId="11" fillId="3" borderId="0" xfId="0" applyFont="1" applyFill="1" applyAlignment="1">
      <alignment horizontal="left" vertical="center"/>
    </xf>
    <xf numFmtId="0" fontId="2" fillId="0" borderId="0" xfId="0" applyFont="1"/>
    <xf numFmtId="0" fontId="14" fillId="3" borderId="5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14" fillId="3" borderId="5" xfId="0" applyFont="1" applyFill="1" applyBorder="1" applyAlignment="1">
      <alignment horizontal="right" vertical="center"/>
    </xf>
    <xf numFmtId="0" fontId="4" fillId="5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right" vertical="center"/>
    </xf>
    <xf numFmtId="0" fontId="12" fillId="3" borderId="3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4" fillId="3" borderId="4" xfId="0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 applyProtection="1">
      <alignment horizontal="right"/>
      <protection locked="0"/>
    </xf>
    <xf numFmtId="3" fontId="9" fillId="2" borderId="2" xfId="0" applyNumberFormat="1" applyFont="1" applyFill="1" applyBorder="1" applyAlignment="1" applyProtection="1">
      <alignment horizontal="righ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Logic!$I$3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8</xdr:row>
          <xdr:rowOff>107950</xdr:rowOff>
        </xdr:from>
        <xdr:to>
          <xdr:col>4</xdr:col>
          <xdr:colOff>565150</xdr:colOff>
          <xdr:row>9</xdr:row>
          <xdr:rowOff>107950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Three (3) or more phases*</a:t>
              </a:r>
            </a:p>
            <a:p>
              <a:pPr algn="l" rtl="0">
                <a:defRPr sz="1000"/>
              </a:pPr>
              <a:endParaRPr 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1"/>
  <sheetViews>
    <sheetView tabSelected="1" zoomScale="96" workbookViewId="0">
      <selection activeCell="B28" sqref="B28"/>
    </sheetView>
  </sheetViews>
  <sheetFormatPr defaultColWidth="0" defaultRowHeight="14" zeroHeight="1"/>
  <cols>
    <col min="1" max="1" width="25.81640625" style="5" customWidth="1"/>
    <col min="2" max="2" width="11.453125" style="5" bestFit="1" customWidth="1"/>
    <col min="3" max="3" width="2.81640625" style="5" customWidth="1"/>
    <col min="4" max="6" width="22.81640625" style="5" customWidth="1"/>
    <col min="7" max="7" width="25.81640625" style="5" customWidth="1"/>
    <col min="8" max="8" width="11.453125" style="5" hidden="1" customWidth="1"/>
    <col min="9" max="9" width="9.1796875" style="5" hidden="1" customWidth="1"/>
    <col min="10" max="12" width="0" style="5" hidden="1" customWidth="1"/>
    <col min="13" max="16384" width="9.1796875" style="5" hidden="1"/>
  </cols>
  <sheetData>
    <row r="1" spans="1:9" s="2" customFormat="1"/>
    <row r="2" spans="1:9" s="3" customFormat="1" ht="40" customHeight="1">
      <c r="A2" s="30" t="s">
        <v>0</v>
      </c>
      <c r="B2" s="30"/>
      <c r="C2" s="30"/>
      <c r="D2" s="30"/>
      <c r="E2" s="30"/>
      <c r="F2" s="30"/>
      <c r="G2" s="30"/>
    </row>
    <row r="3" spans="1:9">
      <c r="A3" s="4"/>
      <c r="B3" s="4"/>
      <c r="C3" s="4"/>
      <c r="D3" s="4"/>
      <c r="E3" s="4"/>
      <c r="F3" s="4"/>
      <c r="G3" s="4"/>
    </row>
    <row r="4" spans="1:9">
      <c r="A4" s="34" t="s">
        <v>31</v>
      </c>
      <c r="B4" s="34"/>
      <c r="C4" s="34"/>
      <c r="D4" s="34"/>
      <c r="E4" s="34"/>
      <c r="F4" s="34"/>
      <c r="G4" s="34"/>
    </row>
    <row r="5" spans="1:9" ht="25">
      <c r="A5" s="35" t="s">
        <v>1</v>
      </c>
      <c r="B5" s="36"/>
      <c r="C5" s="36"/>
      <c r="D5" s="36"/>
      <c r="E5" s="36"/>
      <c r="F5" s="36"/>
      <c r="G5" s="36"/>
    </row>
    <row r="6" spans="1:9" ht="25" customHeight="1">
      <c r="A6" s="28" t="s">
        <v>2</v>
      </c>
      <c r="B6" s="28"/>
      <c r="C6" s="28"/>
      <c r="D6" s="28"/>
      <c r="E6" s="28"/>
      <c r="F6" s="28"/>
      <c r="G6" s="28"/>
    </row>
    <row r="7" spans="1:9" ht="14.5" thickBot="1">
      <c r="A7" s="27"/>
      <c r="B7" s="27"/>
      <c r="C7" s="27"/>
      <c r="D7" s="27"/>
      <c r="E7" s="27"/>
      <c r="F7" s="27"/>
      <c r="G7" s="27"/>
      <c r="H7" s="6"/>
      <c r="I7" s="6"/>
    </row>
    <row r="8" spans="1:9" ht="38.25" customHeight="1" thickBot="1">
      <c r="A8" s="7"/>
      <c r="B8" s="4"/>
      <c r="C8" s="23"/>
      <c r="D8" s="38">
        <v>0</v>
      </c>
      <c r="E8" s="39"/>
      <c r="F8" s="8" t="s">
        <v>3</v>
      </c>
      <c r="G8" s="4"/>
    </row>
    <row r="9" spans="1:9" ht="20.149999999999999" customHeight="1">
      <c r="A9" s="9"/>
      <c r="B9" s="32">
        <f>CEILING(D8,10)</f>
        <v>0</v>
      </c>
      <c r="C9" s="32"/>
      <c r="D9" s="33">
        <f t="shared" ref="D9:E9" si="0">CEILING(D7,10)</f>
        <v>0</v>
      </c>
      <c r="E9" s="33">
        <f t="shared" si="0"/>
        <v>0</v>
      </c>
      <c r="F9" s="24" t="s">
        <v>4</v>
      </c>
      <c r="G9" s="4"/>
    </row>
    <row r="10" spans="1:9" ht="15" customHeight="1">
      <c r="A10" s="9"/>
      <c r="B10" s="11"/>
      <c r="C10" s="11"/>
      <c r="D10" s="11"/>
      <c r="E10" s="11"/>
      <c r="F10" s="4"/>
      <c r="G10" s="10"/>
    </row>
    <row r="11" spans="1:9" ht="25" customHeight="1">
      <c r="A11" s="9"/>
      <c r="B11" s="11"/>
      <c r="C11" s="11"/>
      <c r="D11" s="11"/>
      <c r="E11" s="11"/>
      <c r="F11" s="17" t="s">
        <v>5</v>
      </c>
      <c r="G11" s="10"/>
    </row>
    <row r="12" spans="1:9" ht="30" customHeight="1">
      <c r="A12" s="9"/>
      <c r="B12" s="11"/>
      <c r="C12" s="11"/>
      <c r="D12" s="22"/>
      <c r="E12" s="26" t="str">
        <f>IF(Logic!I3=TRUE,"Phased New Construction","New Construction/Alterations/Additions")</f>
        <v>New Construction/Alterations/Additions</v>
      </c>
      <c r="F12" s="18">
        <f>IF(Logic!I3=TRUE,Calculator!E16,Calculator!E14)</f>
        <v>700</v>
      </c>
      <c r="G12" s="10"/>
    </row>
    <row r="13" spans="1:9" ht="30" customHeight="1">
      <c r="A13" s="9"/>
      <c r="B13" s="11"/>
      <c r="C13" s="11"/>
      <c r="D13" s="29" t="str">
        <f>IF(Logic!I3=TRUE,"Phased Foundation","Foundation")</f>
        <v>Foundation</v>
      </c>
      <c r="E13" s="29"/>
      <c r="F13" s="21">
        <f>IF(Logic!I3=TRUE,E17,E15)</f>
        <v>700</v>
      </c>
      <c r="G13" s="10"/>
    </row>
    <row r="14" spans="1:9" s="15" customFormat="1" ht="25" hidden="1" customHeight="1">
      <c r="A14" s="12"/>
      <c r="B14" s="12"/>
      <c r="C14" s="12"/>
      <c r="D14" s="19" t="s">
        <v>6</v>
      </c>
      <c r="E14" s="20">
        <f>IF(D8&gt;Logic!D4,Logic!B4,IF(D8&lt;=Logic!C4,Logic!A4,((((CEILING(D8,10)-Logic!C4)/Logic!E4)*Logic!F4)+Logic!A4)))</f>
        <v>700</v>
      </c>
      <c r="F14" s="13"/>
      <c r="G14" s="12"/>
      <c r="H14" s="14"/>
      <c r="I14" s="14"/>
    </row>
    <row r="15" spans="1:9" s="15" customFormat="1" ht="25" hidden="1" customHeight="1">
      <c r="A15" s="12"/>
      <c r="B15" s="12"/>
      <c r="C15" s="12"/>
      <c r="D15" s="19" t="s">
        <v>7</v>
      </c>
      <c r="E15" s="20">
        <f>IF(D8&gt;Logic!D8,Logic!B8,IF(D8&lt;=Logic!C8,Logic!A8,((((CEILING(D8,10)-Logic!C8)/Logic!E8)*Logic!F8)+Logic!A8)))</f>
        <v>700</v>
      </c>
      <c r="F15" s="13"/>
      <c r="G15" s="12"/>
      <c r="H15" s="14"/>
      <c r="I15" s="14"/>
    </row>
    <row r="16" spans="1:9" s="15" customFormat="1" ht="25" hidden="1" customHeight="1">
      <c r="A16" s="12"/>
      <c r="B16" s="12"/>
      <c r="C16" s="12"/>
      <c r="D16" s="19" t="s">
        <v>8</v>
      </c>
      <c r="E16" s="20">
        <f>IF(D8&gt;Logic!D12,Logic!B12,IF(D8&lt;=Logic!C12,Logic!A12,((((CEILING(D8,10)-Logic!C12)/Logic!E12)*Logic!F12)+Logic!A12)))</f>
        <v>650</v>
      </c>
      <c r="F16" s="13"/>
      <c r="G16" s="12"/>
      <c r="H16" s="14"/>
      <c r="I16" s="14"/>
    </row>
    <row r="17" spans="1:9" s="15" customFormat="1" ht="25" hidden="1" customHeight="1">
      <c r="A17" s="12"/>
      <c r="B17" s="12"/>
      <c r="C17" s="12"/>
      <c r="D17" s="19" t="s">
        <v>9</v>
      </c>
      <c r="E17" s="20">
        <f>IF(D8&gt;Logic!D16,Logic!B16,IF(D8&lt;=Logic!C16,Logic!A16,((((CEILING(D8,10)-Logic!C16)/Logic!E16)*Logic!F16)+Logic!A16)))</f>
        <v>700</v>
      </c>
      <c r="F17" s="13"/>
      <c r="G17" s="12"/>
      <c r="H17" s="14"/>
      <c r="I17" s="14"/>
    </row>
    <row r="18" spans="1:9" s="15" customFormat="1" ht="25" customHeight="1">
      <c r="A18" s="12"/>
      <c r="B18" s="31" t="s">
        <v>10</v>
      </c>
      <c r="C18" s="31"/>
      <c r="D18" s="31"/>
      <c r="E18" s="31"/>
      <c r="F18" s="31"/>
      <c r="G18" s="12"/>
      <c r="H18" s="14"/>
      <c r="I18" s="14"/>
    </row>
    <row r="19" spans="1:9">
      <c r="A19" s="4"/>
      <c r="B19" s="4"/>
      <c r="C19" s="4"/>
      <c r="D19" s="4"/>
      <c r="E19" s="4"/>
      <c r="F19" s="4"/>
      <c r="G19" s="4"/>
    </row>
    <row r="20" spans="1:9" s="2" customFormat="1"/>
    <row r="21" spans="1:9">
      <c r="A21" s="4"/>
      <c r="B21" s="4"/>
      <c r="C21" s="4"/>
      <c r="D21" s="4"/>
      <c r="E21" s="4"/>
      <c r="F21" s="4"/>
      <c r="G21" s="4"/>
    </row>
    <row r="22" spans="1:9" ht="25">
      <c r="A22" s="35" t="s">
        <v>11</v>
      </c>
      <c r="B22" s="36"/>
      <c r="C22" s="36"/>
      <c r="D22" s="36"/>
      <c r="E22" s="36"/>
      <c r="F22" s="36"/>
      <c r="G22" s="36"/>
    </row>
    <row r="23" spans="1:9" ht="14.5" thickBot="1">
      <c r="A23" s="27"/>
      <c r="B23" s="27"/>
      <c r="C23" s="27"/>
      <c r="D23" s="27"/>
      <c r="E23" s="27"/>
      <c r="F23" s="27"/>
      <c r="G23" s="27"/>
    </row>
    <row r="24" spans="1:9" ht="38" thickBot="1">
      <c r="A24" s="7"/>
      <c r="B24" s="4"/>
      <c r="C24" s="23"/>
      <c r="D24" s="38">
        <v>0</v>
      </c>
      <c r="E24" s="39"/>
      <c r="F24" s="8" t="s">
        <v>12</v>
      </c>
      <c r="G24" s="4"/>
    </row>
    <row r="25" spans="1:9">
      <c r="A25" s="9"/>
      <c r="B25" s="11"/>
      <c r="C25" s="11"/>
      <c r="D25" s="11"/>
      <c r="E25" s="11"/>
      <c r="F25" s="4"/>
      <c r="G25" s="10"/>
    </row>
    <row r="26" spans="1:9" ht="15.5">
      <c r="A26" s="9"/>
      <c r="B26" s="11"/>
      <c r="C26" s="11"/>
      <c r="D26" s="11"/>
      <c r="E26" s="11"/>
      <c r="F26" s="17" t="s">
        <v>5</v>
      </c>
      <c r="G26" s="10"/>
    </row>
    <row r="27" spans="1:9" ht="23">
      <c r="A27" s="9"/>
      <c r="B27" s="11"/>
      <c r="C27" s="11"/>
      <c r="D27" s="29" t="s">
        <v>13</v>
      </c>
      <c r="E27" s="29"/>
      <c r="F27" s="21">
        <f>Logic!B19 + (Logic!C20 * Calculator!D24)</f>
        <v>400</v>
      </c>
      <c r="G27" s="10"/>
    </row>
    <row r="28" spans="1:9" ht="23">
      <c r="A28" s="9"/>
      <c r="B28" s="11"/>
      <c r="C28" s="11"/>
      <c r="D28" s="37" t="s">
        <v>14</v>
      </c>
      <c r="E28" s="37"/>
      <c r="F28" s="18">
        <f>Logic!B19 + (Logic!C19 * Calculator!D24)</f>
        <v>400</v>
      </c>
      <c r="G28" s="10"/>
    </row>
    <row r="29" spans="1:9" ht="19">
      <c r="A29" s="4"/>
      <c r="B29" s="4"/>
      <c r="C29" s="4"/>
      <c r="D29" s="4"/>
      <c r="E29" s="4"/>
      <c r="F29" s="4"/>
      <c r="G29" s="12"/>
    </row>
    <row r="30" spans="1:9" s="2" customFormat="1"/>
    <row r="31" spans="1:9">
      <c r="A31" s="9"/>
      <c r="B31" s="11"/>
      <c r="C31" s="11"/>
      <c r="D31" s="11"/>
      <c r="E31" s="11"/>
      <c r="F31" s="4"/>
      <c r="G31" s="10" t="s">
        <v>15</v>
      </c>
    </row>
  </sheetData>
  <sheetProtection selectLockedCells="1"/>
  <mergeCells count="12">
    <mergeCell ref="D28:E28"/>
    <mergeCell ref="D27:E27"/>
    <mergeCell ref="A22:G22"/>
    <mergeCell ref="D24:E24"/>
    <mergeCell ref="D8:E8"/>
    <mergeCell ref="A6:G6"/>
    <mergeCell ref="D13:E13"/>
    <mergeCell ref="A2:G2"/>
    <mergeCell ref="B18:F18"/>
    <mergeCell ref="B9:E9"/>
    <mergeCell ref="A4:G4"/>
    <mergeCell ref="A5:G5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Check Box 20">
              <controlPr defaultSize="0" autoFill="0" autoLine="0" autoPict="0">
                <anchor moveWithCells="1">
                  <from>
                    <xdr:col>2</xdr:col>
                    <xdr:colOff>146050</xdr:colOff>
                    <xdr:row>8</xdr:row>
                    <xdr:rowOff>107950</xdr:rowOff>
                  </from>
                  <to>
                    <xdr:col>4</xdr:col>
                    <xdr:colOff>565150</xdr:colOff>
                    <xdr:row>9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I38"/>
  <sheetViews>
    <sheetView zoomScale="101" workbookViewId="0">
      <selection activeCell="H16" sqref="H16"/>
    </sheetView>
  </sheetViews>
  <sheetFormatPr defaultColWidth="8.81640625" defaultRowHeight="14.5"/>
  <cols>
    <col min="3" max="3" width="10.81640625" bestFit="1" customWidth="1"/>
    <col min="4" max="4" width="17" customWidth="1"/>
    <col min="5" max="5" width="13.7265625" bestFit="1" customWidth="1"/>
    <col min="6" max="6" width="13.26953125" bestFit="1" customWidth="1"/>
  </cols>
  <sheetData>
    <row r="2" spans="1:9">
      <c r="A2" t="s">
        <v>16</v>
      </c>
    </row>
    <row r="3" spans="1:9">
      <c r="A3" t="s">
        <v>17</v>
      </c>
      <c r="B3" t="s">
        <v>18</v>
      </c>
      <c r="C3" t="s">
        <v>19</v>
      </c>
      <c r="D3" t="s">
        <v>20</v>
      </c>
      <c r="E3" t="s">
        <v>21</v>
      </c>
      <c r="F3" t="s">
        <v>22</v>
      </c>
      <c r="H3" t="s">
        <v>23</v>
      </c>
      <c r="I3" s="16" t="b">
        <v>0</v>
      </c>
    </row>
    <row r="4" spans="1:9">
      <c r="A4">
        <v>700</v>
      </c>
      <c r="B4">
        <v>500000</v>
      </c>
      <c r="C4">
        <v>1000</v>
      </c>
      <c r="D4">
        <f>(B4-A4)*E4/F4+C4</f>
        <v>714285.71428571432</v>
      </c>
      <c r="E4">
        <v>10</v>
      </c>
      <c r="F4">
        <v>7</v>
      </c>
    </row>
    <row r="6" spans="1:9">
      <c r="A6" t="s">
        <v>24</v>
      </c>
    </row>
    <row r="7" spans="1:9">
      <c r="A7" t="s">
        <v>17</v>
      </c>
      <c r="B7" t="s">
        <v>18</v>
      </c>
      <c r="C7" t="s">
        <v>19</v>
      </c>
      <c r="D7" t="s">
        <v>20</v>
      </c>
      <c r="E7" t="s">
        <v>21</v>
      </c>
      <c r="F7" t="s">
        <v>22</v>
      </c>
    </row>
    <row r="8" spans="1:9">
      <c r="A8">
        <v>700</v>
      </c>
      <c r="B8">
        <v>50000</v>
      </c>
      <c r="C8">
        <v>1000</v>
      </c>
      <c r="D8">
        <f t="shared" ref="D8:D16" si="0">(B8-A8)*E8/F8+C8</f>
        <v>71428.571428571435</v>
      </c>
      <c r="E8">
        <v>10</v>
      </c>
      <c r="F8">
        <v>7</v>
      </c>
    </row>
    <row r="10" spans="1:9">
      <c r="A10" t="s">
        <v>25</v>
      </c>
    </row>
    <row r="11" spans="1:9">
      <c r="A11" t="s">
        <v>17</v>
      </c>
      <c r="B11" t="s">
        <v>18</v>
      </c>
      <c r="C11" t="s">
        <v>19</v>
      </c>
      <c r="D11" t="s">
        <v>20</v>
      </c>
      <c r="E11" t="s">
        <v>21</v>
      </c>
      <c r="F11" t="s">
        <v>22</v>
      </c>
    </row>
    <row r="12" spans="1:9">
      <c r="A12">
        <v>650</v>
      </c>
      <c r="B12">
        <v>500000</v>
      </c>
      <c r="C12">
        <v>1000</v>
      </c>
      <c r="D12">
        <f t="shared" si="0"/>
        <v>1249375</v>
      </c>
      <c r="E12">
        <v>10</v>
      </c>
      <c r="F12">
        <v>4</v>
      </c>
    </row>
    <row r="14" spans="1:9">
      <c r="A14" t="s">
        <v>26</v>
      </c>
    </row>
    <row r="15" spans="1:9">
      <c r="A15" t="s">
        <v>17</v>
      </c>
      <c r="B15" t="s">
        <v>18</v>
      </c>
      <c r="C15" t="s">
        <v>19</v>
      </c>
      <c r="D15" t="s">
        <v>20</v>
      </c>
      <c r="E15" t="s">
        <v>21</v>
      </c>
      <c r="F15" t="s">
        <v>22</v>
      </c>
    </row>
    <row r="16" spans="1:9">
      <c r="A16">
        <v>700</v>
      </c>
      <c r="B16">
        <v>50000</v>
      </c>
      <c r="C16">
        <v>1000</v>
      </c>
      <c r="D16">
        <f t="shared" si="0"/>
        <v>71428.571428571435</v>
      </c>
      <c r="E16">
        <v>10</v>
      </c>
      <c r="F16">
        <v>7</v>
      </c>
    </row>
    <row r="18" spans="1:9">
      <c r="B18" t="s">
        <v>27</v>
      </c>
      <c r="C18" t="s">
        <v>28</v>
      </c>
    </row>
    <row r="19" spans="1:9">
      <c r="A19" t="s">
        <v>29</v>
      </c>
      <c r="B19">
        <v>400</v>
      </c>
      <c r="C19">
        <v>3.25</v>
      </c>
      <c r="E19" s="25"/>
      <c r="I19" s="25"/>
    </row>
    <row r="20" spans="1:9">
      <c r="A20" s="1" t="s">
        <v>30</v>
      </c>
      <c r="B20">
        <v>400</v>
      </c>
      <c r="C20">
        <v>2.5</v>
      </c>
    </row>
    <row r="21" spans="1:9">
      <c r="A21" s="1"/>
    </row>
    <row r="22" spans="1:9">
      <c r="A22" s="1"/>
    </row>
    <row r="23" spans="1:9">
      <c r="A23" s="1"/>
    </row>
    <row r="24" spans="1:9">
      <c r="A24" s="1"/>
      <c r="E24" s="25"/>
      <c r="I24" s="25"/>
    </row>
    <row r="25" spans="1:9">
      <c r="A25" s="1"/>
    </row>
    <row r="26" spans="1:9">
      <c r="A26" s="1"/>
    </row>
    <row r="27" spans="1:9">
      <c r="A27" s="1"/>
    </row>
    <row r="28" spans="1:9">
      <c r="A28" s="1"/>
    </row>
    <row r="29" spans="1:9">
      <c r="A29" s="1"/>
      <c r="B29" s="25"/>
      <c r="E29" s="25"/>
    </row>
    <row r="30" spans="1:9">
      <c r="A30" s="1"/>
    </row>
    <row r="31" spans="1:9">
      <c r="A31" s="1"/>
      <c r="G31" s="16"/>
    </row>
    <row r="32" spans="1:9">
      <c r="A32" s="1"/>
      <c r="B32" s="16"/>
      <c r="I32" s="25"/>
    </row>
    <row r="33" spans="1:9">
      <c r="A33" s="1"/>
      <c r="I33" s="16"/>
    </row>
    <row r="34" spans="1:9">
      <c r="A34" s="1"/>
      <c r="I34" s="16"/>
    </row>
    <row r="35" spans="1:9">
      <c r="A35" s="1"/>
      <c r="I35" s="16"/>
    </row>
    <row r="36" spans="1:9">
      <c r="A36" s="1"/>
      <c r="I36" s="16"/>
    </row>
    <row r="37" spans="1:9">
      <c r="A37" s="1"/>
    </row>
    <row r="38" spans="1:9">
      <c r="A3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Logic</vt:lpstr>
    </vt:vector>
  </TitlesOfParts>
  <Manager/>
  <Company>City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Newnham, Nicholas</dc:creator>
  <cp:keywords/>
  <dc:description/>
  <cp:lastModifiedBy>Anderson, Belinda F.</cp:lastModifiedBy>
  <cp:revision/>
  <dcterms:created xsi:type="dcterms:W3CDTF">2018-12-27T17:12:35Z</dcterms:created>
  <dcterms:modified xsi:type="dcterms:W3CDTF">2026-03-09T13:36:07Z</dcterms:modified>
  <cp:category/>
  <cp:contentStatus/>
</cp:coreProperties>
</file>